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harris\Desktop\"/>
    </mc:Choice>
  </mc:AlternateContent>
  <xr:revisionPtr revIDLastSave="0" documentId="13_ncr:1_{F83C3351-1B11-442C-A8F2-D296188700B9}" xr6:coauthVersionLast="47" xr6:coauthVersionMax="47" xr10:uidLastSave="{00000000-0000-0000-0000-000000000000}"/>
  <bookViews>
    <workbookView xWindow="-108" yWindow="-108" windowWidth="21816" windowHeight="13176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15" i="1"/>
  <c r="D48" i="1"/>
  <c r="D40" i="1" l="1"/>
  <c r="D47" i="1"/>
  <c r="D49" i="1" l="1"/>
  <c r="E10" i="1" l="1"/>
  <c r="E11" i="1" l="1"/>
  <c r="E12" i="1" l="1"/>
  <c r="E14" i="1"/>
  <c r="E13" i="1"/>
  <c r="E17" i="1" l="1"/>
  <c r="A1" i="3" l="1"/>
  <c r="B3" i="3" l="1"/>
  <c r="B1" i="3"/>
  <c r="B5" i="3"/>
  <c r="B2" i="3"/>
  <c r="B4" i="3"/>
  <c r="E20" i="1"/>
</calcChain>
</file>

<file path=xl/sharedStrings.xml><?xml version="1.0" encoding="utf-8"?>
<sst xmlns="http://schemas.openxmlformats.org/spreadsheetml/2006/main" count="48" uniqueCount="40">
  <si>
    <t>Decks/Porches (Sq. Ft.)</t>
  </si>
  <si>
    <t>Carport (Sq. Ft.)</t>
  </si>
  <si>
    <t>Garage (Sq. Ft.)</t>
  </si>
  <si>
    <t>Living Area (Sq. Ft.)</t>
  </si>
  <si>
    <t>VALUATION</t>
  </si>
  <si>
    <t>SPACES</t>
  </si>
  <si>
    <t>*SQUARE FOOTAGE</t>
  </si>
  <si>
    <t>Unfinished Basement (Sq. Ft.)</t>
  </si>
  <si>
    <t>*Multiplied by a percentage of the</t>
  </si>
  <si>
    <t xml:space="preserve"> Real Estate Estimate for Sq Footage </t>
  </si>
  <si>
    <t xml:space="preserve">This is the proposed cost (valuation) of </t>
  </si>
  <si>
    <t>NOTES</t>
  </si>
  <si>
    <t xml:space="preserve">**This cost is for the building permit only, additional water, sewer and e&amp;s fees may still apply. </t>
  </si>
  <si>
    <t>BUILDING PERMIT COST</t>
  </si>
  <si>
    <t xml:space="preserve">$ ESTIMATE </t>
  </si>
  <si>
    <r>
      <t xml:space="preserve">building the structure for </t>
    </r>
    <r>
      <rPr>
        <b/>
        <sz val="11"/>
        <color theme="1"/>
        <rFont val="Arial"/>
        <family val="2"/>
      </rPr>
      <t>NEW</t>
    </r>
    <r>
      <rPr>
        <sz val="11"/>
        <color theme="1"/>
        <rFont val="Arial"/>
        <family val="2"/>
      </rPr>
      <t xml:space="preserve"> Sq. Footage</t>
    </r>
  </si>
  <si>
    <t>PERMIT COST CALCULATOR</t>
  </si>
  <si>
    <t>Enter the estimated cost or the contract amount</t>
  </si>
  <si>
    <t>TOTAL BUILDING VALUATION</t>
  </si>
  <si>
    <t>FOR RESIDENTIAL ALTERATIONS TO EXISTING STRUCTURES</t>
  </si>
  <si>
    <r>
      <t xml:space="preserve">                                 </t>
    </r>
    <r>
      <rPr>
        <b/>
        <u/>
        <sz val="16"/>
        <color theme="1"/>
        <rFont val="Arial"/>
        <family val="2"/>
      </rPr>
      <t>FOR NEW RESIDENTIAL STRUCTURES</t>
    </r>
  </si>
  <si>
    <r>
      <rPr>
        <b/>
        <sz val="16"/>
        <color theme="1"/>
        <rFont val="Arial"/>
        <family val="2"/>
      </rPr>
      <t xml:space="preserve">                                          </t>
    </r>
    <r>
      <rPr>
        <b/>
        <u/>
        <sz val="16"/>
        <color theme="1"/>
        <rFont val="Arial"/>
        <family val="2"/>
      </rPr>
      <t xml:space="preserve"> PERMIT COST CALCULATOR </t>
    </r>
  </si>
  <si>
    <t xml:space="preserve">                                 **BUILDING PERMIT COST</t>
  </si>
  <si>
    <r>
      <rPr>
        <b/>
        <sz val="16"/>
        <color theme="1"/>
        <rFont val="Arial"/>
        <family val="2"/>
      </rPr>
      <t xml:space="preserve">                                              </t>
    </r>
    <r>
      <rPr>
        <b/>
        <u/>
        <sz val="16"/>
        <color theme="1"/>
        <rFont val="Arial"/>
        <family val="2"/>
      </rPr>
      <t xml:space="preserve">PERMIT COST CALCULATOR </t>
    </r>
  </si>
  <si>
    <r>
      <rPr>
        <sz val="16"/>
        <rFont val="Arial"/>
        <family val="2"/>
      </rPr>
      <t xml:space="preserve">                                                     </t>
    </r>
    <r>
      <rPr>
        <u/>
        <sz val="16"/>
        <rFont val="Arial"/>
        <family val="2"/>
      </rPr>
      <t xml:space="preserve"> </t>
    </r>
    <r>
      <rPr>
        <b/>
        <u/>
        <sz val="16"/>
        <rFont val="Arial"/>
        <family val="2"/>
      </rPr>
      <t>FOR TRADE PERMITS</t>
    </r>
    <r>
      <rPr>
        <b/>
        <u/>
        <sz val="12"/>
        <rFont val="Arial"/>
        <family val="2"/>
      </rPr>
      <t xml:space="preserve"> </t>
    </r>
  </si>
  <si>
    <t>(stand alone permits only / not for additions or new construction)</t>
  </si>
  <si>
    <t>TOTAL OF STATE LEVY 2%</t>
  </si>
  <si>
    <t>PERMIT TOTAL</t>
  </si>
  <si>
    <t>LEVY AND TECHNOLOGY FEE CALCULATOR</t>
  </si>
  <si>
    <t>(Levy fees are only charged on Building Permits, Electrical, Plumbing &amp; Mechanical Permits)</t>
  </si>
  <si>
    <t xml:space="preserve">TOTAL OF TECHNOLOGY FEE 5% </t>
  </si>
  <si>
    <t xml:space="preserve"> of $112.00 for 2024.</t>
  </si>
  <si>
    <t>Gazebos/ Storage Blds (Sq. Ft.)</t>
  </si>
  <si>
    <t>Assessments change yearly</t>
  </si>
  <si>
    <t>(A1-1000)/2+2360</t>
  </si>
  <si>
    <t>(A1-500)*1.5+1610</t>
  </si>
  <si>
    <t>(A1-100)*2.5+610</t>
  </si>
  <si>
    <t>(A1-20)*6+130</t>
  </si>
  <si>
    <t>A1*6+10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</si>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</sst>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u/>
      <sz val="16"/>
      <name val="Arial"/>
      <family val="2"/>
    </font>
    <font>
      <u/>
      <sz val="11"/>
      <color theme="1"/>
      <name val="Arial"/>
      <family val="2"/>
    </font>
    <font>
      <sz val="10"/>
      <color theme="1"/>
      <name val="Segoe UI"/>
      <family val="2"/>
    </font>
    <font>
      <sz val="14"/>
      <color theme="1"/>
      <name val="Arial"/>
      <family val="2"/>
    </font>
    <font>
      <b/>
      <u/>
      <sz val="12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2" borderId="0" xfId="0" applyFill="1"/>
    <xf numFmtId="164" fontId="5" fillId="2" borderId="0" xfId="0" applyNumberFormat="1" applyFont="1" applyFill="1" applyAlignment="1">
      <alignment vertical="center"/>
    </xf>
    <xf numFmtId="0" fontId="12" fillId="2" borderId="5" xfId="0" applyFont="1" applyFill="1" applyBorder="1"/>
    <xf numFmtId="0" fontId="12" fillId="2" borderId="0" xfId="0" applyFont="1" applyFill="1"/>
    <xf numFmtId="0" fontId="8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8" xfId="0" applyFont="1" applyBorder="1"/>
    <xf numFmtId="9" fontId="12" fillId="0" borderId="6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12" fillId="0" borderId="6" xfId="0" applyFont="1" applyBorder="1"/>
    <xf numFmtId="0" fontId="12" fillId="2" borderId="6" xfId="0" applyFont="1" applyFill="1" applyBorder="1"/>
    <xf numFmtId="0" fontId="7" fillId="2" borderId="5" xfId="0" applyFont="1" applyFill="1" applyBorder="1"/>
    <xf numFmtId="0" fontId="5" fillId="2" borderId="0" xfId="0" applyFont="1" applyFill="1"/>
    <xf numFmtId="0" fontId="12" fillId="0" borderId="0" xfId="0" applyFont="1"/>
    <xf numFmtId="0" fontId="5" fillId="2" borderId="6" xfId="0" applyFont="1" applyFill="1" applyBorder="1" applyAlignment="1">
      <alignment horizontal="center"/>
    </xf>
    <xf numFmtId="164" fontId="13" fillId="0" borderId="1" xfId="0" applyNumberFormat="1" applyFont="1" applyBorder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vertical="center"/>
    </xf>
    <xf numFmtId="0" fontId="4" fillId="2" borderId="6" xfId="0" applyFont="1" applyFill="1" applyBorder="1" applyAlignment="1">
      <alignment horizontal="left"/>
    </xf>
    <xf numFmtId="165" fontId="13" fillId="0" borderId="1" xfId="0" applyNumberFormat="1" applyFont="1" applyBorder="1" applyAlignment="1">
      <alignment horizontal="right"/>
    </xf>
    <xf numFmtId="8" fontId="0" fillId="2" borderId="0" xfId="0" applyNumberFormat="1" applyFill="1"/>
    <xf numFmtId="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1" fillId="2" borderId="0" xfId="0" applyFont="1" applyFill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0" fillId="2" borderId="2" xfId="0" applyFill="1" applyBorder="1"/>
    <xf numFmtId="0" fontId="0" fillId="2" borderId="5" xfId="0" applyFill="1" applyBorder="1"/>
    <xf numFmtId="0" fontId="1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0" fillId="2" borderId="11" xfId="0" applyFill="1" applyBorder="1"/>
    <xf numFmtId="0" fontId="6" fillId="0" borderId="0" xfId="0" applyFont="1"/>
    <xf numFmtId="164" fontId="12" fillId="2" borderId="0" xfId="0" applyNumberFormat="1" applyFont="1" applyFill="1"/>
    <xf numFmtId="164" fontId="15" fillId="2" borderId="0" xfId="0" applyNumberFormat="1" applyFont="1" applyFill="1"/>
    <xf numFmtId="0" fontId="3" fillId="2" borderId="7" xfId="1" applyFont="1" applyFill="1" applyBorder="1"/>
    <xf numFmtId="0" fontId="12" fillId="2" borderId="7" xfId="0" applyFont="1" applyFill="1" applyBorder="1"/>
    <xf numFmtId="165" fontId="7" fillId="2" borderId="8" xfId="0" applyNumberFormat="1" applyFont="1" applyFill="1" applyBorder="1" applyAlignment="1">
      <alignment horizontal="center"/>
    </xf>
    <xf numFmtId="0" fontId="12" fillId="2" borderId="8" xfId="0" applyFont="1" applyFill="1" applyBorder="1"/>
    <xf numFmtId="0" fontId="18" fillId="0" borderId="7" xfId="0" applyFont="1" applyBorder="1" applyAlignment="1">
      <alignment vertical="center"/>
    </xf>
    <xf numFmtId="0" fontId="12" fillId="2" borderId="15" xfId="0" applyFont="1" applyFill="1" applyBorder="1"/>
    <xf numFmtId="0" fontId="12" fillId="2" borderId="16" xfId="0" applyFont="1" applyFill="1" applyBorder="1"/>
    <xf numFmtId="164" fontId="19" fillId="2" borderId="1" xfId="0" applyNumberFormat="1" applyFont="1" applyFill="1" applyBorder="1" applyProtection="1">
      <protection locked="0"/>
    </xf>
    <xf numFmtId="0" fontId="0" fillId="0" borderId="6" xfId="0" applyBorder="1"/>
    <xf numFmtId="0" fontId="12" fillId="2" borderId="2" xfId="0" applyFont="1" applyFill="1" applyBorder="1"/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/>
    <xf numFmtId="0" fontId="13" fillId="2" borderId="7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4" fontId="13" fillId="0" borderId="1" xfId="0" applyNumberFormat="1" applyFont="1" applyBorder="1" applyProtection="1">
      <protection hidden="1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165" fontId="5" fillId="0" borderId="18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right"/>
    </xf>
    <xf numFmtId="164" fontId="13" fillId="0" borderId="1" xfId="0" applyNumberFormat="1" applyFont="1" applyBorder="1" applyProtection="1">
      <protection locked="0"/>
    </xf>
    <xf numFmtId="164" fontId="19" fillId="0" borderId="20" xfId="0" applyNumberFormat="1" applyFont="1" applyBorder="1" applyProtection="1">
      <protection hidden="1"/>
    </xf>
    <xf numFmtId="164" fontId="19" fillId="0" borderId="21" xfId="0" applyNumberFormat="1" applyFont="1" applyBorder="1" applyProtection="1">
      <protection hidden="1"/>
    </xf>
    <xf numFmtId="0" fontId="12" fillId="2" borderId="22" xfId="0" applyFont="1" applyFill="1" applyBorder="1"/>
    <xf numFmtId="0" fontId="23" fillId="0" borderId="23" xfId="0" applyFont="1" applyBorder="1" applyAlignment="1">
      <alignment horizontal="right"/>
    </xf>
    <xf numFmtId="0" fontId="23" fillId="0" borderId="2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12" fillId="0" borderId="0" xfId="0" applyFont="1"/>
    <xf numFmtId="0" fontId="12" fillId="0" borderId="6" xfId="0" applyFont="1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2" fillId="2" borderId="12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9" fillId="2" borderId="5" xfId="0" applyFont="1" applyFill="1" applyBorder="1"/>
    <xf numFmtId="0" fontId="8" fillId="0" borderId="0" xfId="0" applyFont="1"/>
    <xf numFmtId="0" fontId="8" fillId="0" borderId="6" xfId="0" applyFont="1" applyBorder="1"/>
    <xf numFmtId="0" fontId="16" fillId="2" borderId="5" xfId="1" applyFont="1" applyFill="1" applyBorder="1"/>
    <xf numFmtId="0" fontId="17" fillId="0" borderId="0" xfId="0" applyFont="1"/>
    <xf numFmtId="0" fontId="17" fillId="0" borderId="6" xfId="0" applyFont="1" applyBorder="1"/>
    <xf numFmtId="0" fontId="5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10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13" fillId="2" borderId="10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8" fontId="3" fillId="2" borderId="5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162277</xdr:colOff>
      <xdr:row>1</xdr:row>
      <xdr:rowOff>91722</xdr:rowOff>
    </xdr:from>
    <xdr:to>
      <xdr:col>2</xdr:col>
      <xdr:colOff>458610</xdr:colOff>
      <xdr:row>5</xdr:row>
      <xdr:rowOff>7055</xdr:rowOff>
    </xdr:to>
    <xdr:pic>
      <xdr:nvPicPr>
        <xdr:cNvPr id="2" name="Picture 1" descr="P:\My Pictures\logos\COUNTY SEAL22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88" y="282222"/>
          <a:ext cx="825500" cy="7902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1778000</xdr:colOff>
      <xdr:row>1</xdr:row>
      <xdr:rowOff>35280</xdr:rowOff>
    </xdr:from>
    <xdr:to>
      <xdr:col>5</xdr:col>
      <xdr:colOff>2654652</xdr:colOff>
      <xdr:row>5</xdr:row>
      <xdr:rowOff>14113</xdr:rowOff>
    </xdr:to>
    <xdr:pic>
      <xdr:nvPicPr>
        <xdr:cNvPr id="3" name="Picture 2" descr="P:\My Pictures\logos\OFFICE OF BLD SAFETY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056" y="225780"/>
          <a:ext cx="924277" cy="853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showGridLines="0" tabSelected="1" zoomScale="90" zoomScaleNormal="90" workbookViewId="0">
      <selection activeCell="E29" sqref="E29"/>
    </sheetView>
  </sheetViews>
  <sheetFormatPr defaultRowHeight="14.4" x14ac:dyDescent="0.3"/>
  <cols>
    <col min="1" max="1" width="6.5546875" customWidth="1"/>
    <col min="2" max="2" width="7.5546875" customWidth="1"/>
    <col min="3" max="3" width="35.33203125" customWidth="1"/>
    <col min="4" max="4" width="23.109375" bestFit="1" customWidth="1"/>
    <col min="5" max="5" width="18.109375" customWidth="1"/>
    <col min="6" max="6" width="39.88671875" bestFit="1" customWidth="1"/>
    <col min="7" max="7" width="44.109375" customWidth="1"/>
    <col min="8" max="8" width="11.109375" customWidth="1"/>
    <col min="9" max="11" width="44.109375" customWidth="1"/>
  </cols>
  <sheetData>
    <row r="1" spans="1:20" ht="15" thickBot="1" x14ac:dyDescent="0.3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20" ht="21" x14ac:dyDescent="0.4">
      <c r="A2" s="79"/>
      <c r="B2" s="34"/>
      <c r="C2" s="81" t="s">
        <v>21</v>
      </c>
      <c r="D2" s="82"/>
      <c r="E2" s="82"/>
      <c r="F2" s="8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1" x14ac:dyDescent="0.4">
      <c r="A3" s="79"/>
      <c r="B3" s="35"/>
      <c r="C3" s="103" t="s">
        <v>20</v>
      </c>
      <c r="D3" s="104"/>
      <c r="E3" s="104"/>
      <c r="F3" s="10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3">
      <c r="A4" s="79"/>
      <c r="B4" s="35"/>
      <c r="C4" s="6"/>
      <c r="D4" s="6"/>
      <c r="E4" s="6"/>
      <c r="F4" s="5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3">
      <c r="A5" s="79"/>
      <c r="B5" s="35"/>
      <c r="C5" s="6"/>
      <c r="D5" s="6"/>
      <c r="E5" s="6"/>
      <c r="F5" s="7" t="s">
        <v>11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3">
      <c r="A6" s="79"/>
      <c r="B6" s="35"/>
      <c r="C6" s="6"/>
      <c r="D6" s="6"/>
      <c r="E6" s="6"/>
      <c r="F6" s="8" t="s">
        <v>8</v>
      </c>
      <c r="G6" s="2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thickBot="1" x14ac:dyDescent="0.35">
      <c r="A7" s="79"/>
      <c r="B7" s="35"/>
      <c r="C7" s="6"/>
      <c r="D7" s="6"/>
      <c r="E7" s="6"/>
      <c r="F7" s="8" t="s">
        <v>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1" customFormat="1" ht="16.2" thickBot="1" x14ac:dyDescent="0.35">
      <c r="A8" s="79"/>
      <c r="B8" s="36"/>
      <c r="C8" s="9" t="s">
        <v>5</v>
      </c>
      <c r="D8" s="9" t="s">
        <v>6</v>
      </c>
      <c r="E8" s="9" t="s">
        <v>4</v>
      </c>
      <c r="F8" s="8" t="s">
        <v>31</v>
      </c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15.6" x14ac:dyDescent="0.3">
      <c r="A9" s="79"/>
      <c r="B9" s="35"/>
      <c r="C9" s="10"/>
      <c r="D9" s="65"/>
      <c r="E9" s="67"/>
      <c r="F9" s="8" t="s">
        <v>33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6" x14ac:dyDescent="0.3">
      <c r="A10" s="79"/>
      <c r="B10" s="35"/>
      <c r="C10" s="10" t="s">
        <v>3</v>
      </c>
      <c r="D10" s="64"/>
      <c r="E10" s="68">
        <f>D10*Sheet2!A1</f>
        <v>0</v>
      </c>
      <c r="F10" s="11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.6" x14ac:dyDescent="0.3">
      <c r="A11" s="79"/>
      <c r="B11" s="35"/>
      <c r="C11" s="10" t="s">
        <v>2</v>
      </c>
      <c r="D11" s="66"/>
      <c r="E11" s="68">
        <f>D11*Sheet2!A3</f>
        <v>0</v>
      </c>
      <c r="F11" s="11">
        <v>0.5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6" x14ac:dyDescent="0.3">
      <c r="A12" s="79"/>
      <c r="B12" s="35"/>
      <c r="C12" s="10" t="s">
        <v>7</v>
      </c>
      <c r="D12" s="66"/>
      <c r="E12" s="68">
        <f>D12*Sheet2!A2</f>
        <v>0</v>
      </c>
      <c r="F12" s="11">
        <v>0.2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6" x14ac:dyDescent="0.3">
      <c r="A13" s="79"/>
      <c r="B13" s="35"/>
      <c r="C13" s="10" t="s">
        <v>1</v>
      </c>
      <c r="D13" s="66"/>
      <c r="E13" s="68">
        <f>D13*Sheet2!A4</f>
        <v>0</v>
      </c>
      <c r="F13" s="11">
        <v>0.3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.6" x14ac:dyDescent="0.3">
      <c r="A14" s="79"/>
      <c r="B14" s="35"/>
      <c r="C14" s="10" t="s">
        <v>0</v>
      </c>
      <c r="D14" s="66"/>
      <c r="E14" s="68">
        <f>D14*Sheet2!A5</f>
        <v>0</v>
      </c>
      <c r="F14" s="11">
        <v>0.15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6" x14ac:dyDescent="0.3">
      <c r="A15" s="79"/>
      <c r="B15" s="35"/>
      <c r="C15" s="10" t="s">
        <v>32</v>
      </c>
      <c r="D15" s="66"/>
      <c r="E15" s="68">
        <f>D15*Sheet2!A6</f>
        <v>0</v>
      </c>
      <c r="F15" s="11">
        <v>0.15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" thickBot="1" x14ac:dyDescent="0.35">
      <c r="A16" s="79"/>
      <c r="B16" s="35"/>
      <c r="C16" s="12"/>
      <c r="D16" s="13"/>
      <c r="E16" s="14"/>
      <c r="F16" s="1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28.5" customHeight="1" thickBot="1" x14ac:dyDescent="0.35">
      <c r="A17" s="79"/>
      <c r="B17" s="35"/>
      <c r="C17" s="99" t="s">
        <v>18</v>
      </c>
      <c r="D17" s="100"/>
      <c r="E17" s="26">
        <f>SUM(E10:E16)</f>
        <v>0</v>
      </c>
      <c r="F17" s="16" t="s">
        <v>10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8.899999999999999" customHeight="1" x14ac:dyDescent="0.3">
      <c r="A18" s="79"/>
      <c r="B18" s="35"/>
      <c r="C18" s="17"/>
      <c r="D18" s="18"/>
      <c r="E18" s="46"/>
      <c r="F18" s="16" t="s">
        <v>15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9.9" customHeight="1" thickBot="1" x14ac:dyDescent="0.35">
      <c r="A19" s="79"/>
      <c r="B19" s="35"/>
      <c r="C19" s="5"/>
      <c r="D19" s="19"/>
      <c r="E19" s="47"/>
      <c r="F19" s="1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9.1" customHeight="1" thickBot="1" x14ac:dyDescent="0.35">
      <c r="A20" s="79"/>
      <c r="B20" s="35"/>
      <c r="C20" s="101" t="s">
        <v>22</v>
      </c>
      <c r="D20" s="102"/>
      <c r="E20" s="21">
        <f>IF(E17&gt;=1000001,Sheet3!B5,IF(E17&gt;=500001,Sheet3!B4,IF(E17&gt;=100001,Sheet3!B3,IF(E17&gt;=20001,Sheet3!B2,IF(E17&gt;=5001,Sheet3!B1,IF(E17&gt;1,40,0))))))</f>
        <v>0</v>
      </c>
      <c r="F20" s="2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4.4" customHeight="1" x14ac:dyDescent="0.3">
      <c r="A21" s="79"/>
      <c r="B21" s="35"/>
      <c r="C21" s="38"/>
      <c r="D21" s="23"/>
      <c r="E21" s="24"/>
      <c r="F21" s="2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" thickBot="1" x14ac:dyDescent="0.35">
      <c r="A22" s="79"/>
      <c r="B22" s="40"/>
      <c r="C22" s="84" t="s">
        <v>12</v>
      </c>
      <c r="D22" s="85"/>
      <c r="E22" s="85"/>
      <c r="F22" s="8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3.5" customHeight="1" thickTop="1" x14ac:dyDescent="0.3">
      <c r="A23" s="79"/>
      <c r="B23" s="35"/>
      <c r="C23" s="6"/>
      <c r="D23" s="6"/>
      <c r="E23" s="6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1" x14ac:dyDescent="0.4">
      <c r="A24" s="79"/>
      <c r="B24" s="35"/>
      <c r="C24" s="95" t="s">
        <v>16</v>
      </c>
      <c r="D24" s="96"/>
      <c r="E24" s="96"/>
      <c r="F24" s="97"/>
      <c r="G24" s="30"/>
      <c r="H24" s="3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22" customFormat="1" ht="21" x14ac:dyDescent="0.4">
      <c r="A25" s="79"/>
      <c r="B25" s="37"/>
      <c r="C25" s="98" t="s">
        <v>19</v>
      </c>
      <c r="D25" s="96"/>
      <c r="E25" s="96"/>
      <c r="F25" s="97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15.6" x14ac:dyDescent="0.3">
      <c r="A26" s="79"/>
      <c r="B26" s="35"/>
      <c r="C26" s="18"/>
      <c r="D26" s="18"/>
      <c r="E26" s="4"/>
      <c r="F26" s="2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6.2" thickBot="1" x14ac:dyDescent="0.35">
      <c r="A27" s="79"/>
      <c r="B27" s="35"/>
      <c r="C27" s="93" t="s">
        <v>17</v>
      </c>
      <c r="D27" s="94"/>
      <c r="E27" s="4"/>
      <c r="F27" s="2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3.1" customHeight="1" thickBot="1" x14ac:dyDescent="0.35">
      <c r="A28" s="79"/>
      <c r="B28" s="35"/>
      <c r="C28" s="39" t="s">
        <v>14</v>
      </c>
      <c r="D28" s="51"/>
      <c r="E28" s="4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6.2" thickBot="1" x14ac:dyDescent="0.35">
      <c r="A29" s="79"/>
      <c r="B29" s="35"/>
      <c r="C29" s="18"/>
      <c r="D29" s="18"/>
      <c r="E29" s="4"/>
      <c r="F29" s="2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24" customHeight="1" thickBot="1" x14ac:dyDescent="0.35">
      <c r="A30" s="79"/>
      <c r="B30" s="35"/>
      <c r="C30" s="39" t="s">
        <v>13</v>
      </c>
      <c r="D30" s="21">
        <f>IF(D28&gt;=1000001,((((ROUNDUP(D28,-3))-1000000)/1000)*0.5)+2360,IF(D28&gt;=500001,((((ROUNDUP(D28,-3))-500000)/1000)*1.5)+1610,IF(D28&gt;=100001,((((ROUNDUP(D28,-3))-100000)/1000)*2.5)+610,IF(D28&gt;=20001,((((ROUNDUP(D28,-3))-20000)/1000)*6)+130,IF(D28&gt;=5001,(((ROUNDUP(D28,-3))/1000)*6)+10,IF(D28&gt;0,40,0))))))</f>
        <v>0</v>
      </c>
      <c r="E30" s="4"/>
      <c r="F30" s="2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6.2" thickBot="1" x14ac:dyDescent="0.35">
      <c r="A31" s="79"/>
      <c r="B31" s="35"/>
      <c r="C31" s="18"/>
      <c r="D31" s="18"/>
      <c r="E31" s="4"/>
      <c r="F31" s="2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5.9" customHeight="1" x14ac:dyDescent="0.3">
      <c r="A32" s="79"/>
      <c r="B32" s="53"/>
      <c r="C32" s="54"/>
      <c r="D32" s="54"/>
      <c r="E32" s="55"/>
      <c r="F32" s="5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s="41" customFormat="1" ht="21" x14ac:dyDescent="0.4">
      <c r="A33" s="79"/>
      <c r="B33" s="87" t="s">
        <v>23</v>
      </c>
      <c r="C33" s="88"/>
      <c r="D33" s="88"/>
      <c r="E33" s="88"/>
      <c r="F33" s="8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s="41" customFormat="1" ht="21" x14ac:dyDescent="0.4">
      <c r="A34" s="79"/>
      <c r="B34" s="90" t="s">
        <v>24</v>
      </c>
      <c r="C34" s="91"/>
      <c r="D34" s="91"/>
      <c r="E34" s="91"/>
      <c r="F34" s="92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ht="15.6" x14ac:dyDescent="0.3">
      <c r="A35" s="79"/>
      <c r="B35" s="106" t="s">
        <v>25</v>
      </c>
      <c r="C35" s="96"/>
      <c r="D35" s="96"/>
      <c r="E35" s="96"/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3">
      <c r="A36" s="79"/>
      <c r="B36" s="78"/>
      <c r="C36" s="79"/>
      <c r="D36" s="79"/>
      <c r="E36" s="79"/>
      <c r="F36" s="8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22.5" customHeight="1" thickBot="1" x14ac:dyDescent="0.35">
      <c r="A37" s="79"/>
      <c r="B37" s="5"/>
      <c r="C37" s="93" t="s">
        <v>17</v>
      </c>
      <c r="D37" s="94"/>
      <c r="E37" s="6"/>
      <c r="F37" s="1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8" thickBot="1" x14ac:dyDescent="0.35">
      <c r="A38" s="79"/>
      <c r="B38" s="5"/>
      <c r="C38" s="39" t="s">
        <v>14</v>
      </c>
      <c r="D38" s="51"/>
      <c r="E38" s="6"/>
      <c r="F38" s="1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customHeight="1" thickBot="1" x14ac:dyDescent="0.35">
      <c r="A39" s="79"/>
      <c r="B39" s="5"/>
      <c r="C39" s="18"/>
      <c r="D39" s="18"/>
      <c r="E39" s="6"/>
      <c r="F39" s="1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8" thickBot="1" x14ac:dyDescent="0.35">
      <c r="A40" s="79"/>
      <c r="B40" s="5"/>
      <c r="C40" s="39" t="s">
        <v>13</v>
      </c>
      <c r="D40" s="21">
        <f>ROUND(IF(D38&gt;=5000.01,(ROUNDUP(((D38-5000)/1000),0))*4+75,IF(D38&gt;=4000.01,75,IF(D38&gt;=3000.01,60,IF(D38&gt;=2000.01,50,IF(D38&gt;=1000.01,40,IF(D38&gt;0,30,0)))))), 0)</f>
        <v>0</v>
      </c>
      <c r="E40" s="6"/>
      <c r="F40" s="1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6.2" thickBot="1" x14ac:dyDescent="0.35">
      <c r="A41" s="79"/>
      <c r="B41" s="49"/>
      <c r="C41" s="44"/>
      <c r="D41" s="48"/>
      <c r="E41" s="45"/>
      <c r="F41" s="5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.6" x14ac:dyDescent="0.3">
      <c r="A42" s="79"/>
      <c r="B42" s="53"/>
      <c r="C42" s="57"/>
      <c r="D42" s="58"/>
      <c r="E42" s="59"/>
      <c r="F42" s="6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21" x14ac:dyDescent="0.4">
      <c r="A43" s="79"/>
      <c r="B43" s="5"/>
      <c r="C43" s="107" t="s">
        <v>28</v>
      </c>
      <c r="D43" s="108"/>
      <c r="E43" s="108"/>
      <c r="F43" s="10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.6" x14ac:dyDescent="0.3">
      <c r="A44" s="79"/>
      <c r="B44" s="75" t="s">
        <v>29</v>
      </c>
      <c r="C44" s="76"/>
      <c r="D44" s="76"/>
      <c r="E44" s="76"/>
      <c r="F44" s="7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6.2" thickBot="1" x14ac:dyDescent="0.35">
      <c r="A45" s="79"/>
      <c r="B45" s="5"/>
      <c r="C45" s="32"/>
      <c r="D45" s="33"/>
      <c r="E45" s="6"/>
      <c r="F45" s="1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8" thickBot="1" x14ac:dyDescent="0.35">
      <c r="A46" s="79"/>
      <c r="B46" s="5"/>
      <c r="C46" s="62" t="s">
        <v>13</v>
      </c>
      <c r="D46" s="69"/>
      <c r="E46" s="6"/>
      <c r="F46" s="1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8" x14ac:dyDescent="0.35">
      <c r="A47" s="79"/>
      <c r="B47" s="5"/>
      <c r="C47" s="73" t="s">
        <v>26</v>
      </c>
      <c r="D47" s="70">
        <f>2%*D46</f>
        <v>0</v>
      </c>
      <c r="E47" s="72"/>
      <c r="F47" s="1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8.600000000000001" thickBot="1" x14ac:dyDescent="0.4">
      <c r="A48" s="79"/>
      <c r="B48" s="5"/>
      <c r="C48" s="74" t="s">
        <v>30</v>
      </c>
      <c r="D48" s="71">
        <f>5%*D46</f>
        <v>0</v>
      </c>
      <c r="E48" s="72"/>
      <c r="F48" s="1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8" thickBot="1" x14ac:dyDescent="0.35">
      <c r="A49" s="79"/>
      <c r="B49" s="5"/>
      <c r="C49" s="62" t="s">
        <v>27</v>
      </c>
      <c r="D49" s="63">
        <f>D46+D47+D48</f>
        <v>0</v>
      </c>
      <c r="E49" s="42"/>
      <c r="F49" s="1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8" thickBot="1" x14ac:dyDescent="0.35">
      <c r="A50" s="79"/>
      <c r="B50" s="49"/>
      <c r="C50" s="61"/>
      <c r="D50" s="45"/>
      <c r="E50" s="45"/>
      <c r="F50" s="5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3">
      <c r="A51" s="79"/>
      <c r="B51" s="6"/>
      <c r="C51" s="6"/>
      <c r="D51" s="42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3">
      <c r="A52" s="79"/>
      <c r="B52" s="6"/>
      <c r="C52" s="6"/>
      <c r="D52" s="42"/>
      <c r="E52" s="6"/>
      <c r="F52" s="4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3">
      <c r="A53" s="79"/>
      <c r="B53" s="6"/>
      <c r="C53" s="6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3">
      <c r="A54" s="7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3">
      <c r="A55" s="7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3">
      <c r="A56" s="7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3">
      <c r="A57" s="7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3">
      <c r="A58" s="7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3">
      <c r="A59" s="7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3">
      <c r="A60" s="7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3">
      <c r="A61" s="7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3">
      <c r="A62" s="7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3">
      <c r="A63" s="7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3">
      <c r="A64" s="7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3">
      <c r="A65" s="7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3">
      <c r="B66" s="3"/>
      <c r="C66" s="3"/>
      <c r="D66" s="3"/>
      <c r="E66" s="3"/>
      <c r="F66" s="3"/>
    </row>
  </sheetData>
  <sheetProtection sheet="1" objects="1" scenarios="1"/>
  <protectedRanges>
    <protectedRange sqref="D38" name="Range3"/>
    <protectedRange sqref="D28 D38" name="Range2"/>
    <protectedRange sqref="D9:D16" name="Range1"/>
  </protectedRanges>
  <mergeCells count="17">
    <mergeCell ref="C43:F43"/>
    <mergeCell ref="B44:F44"/>
    <mergeCell ref="B36:F36"/>
    <mergeCell ref="A1:A65"/>
    <mergeCell ref="B1:O1"/>
    <mergeCell ref="C2:F2"/>
    <mergeCell ref="C22:F22"/>
    <mergeCell ref="B33:F33"/>
    <mergeCell ref="B34:F34"/>
    <mergeCell ref="C37:D37"/>
    <mergeCell ref="C27:D27"/>
    <mergeCell ref="C24:F24"/>
    <mergeCell ref="C25:F25"/>
    <mergeCell ref="C17:D17"/>
    <mergeCell ref="C20:D20"/>
    <mergeCell ref="C3:F3"/>
    <mergeCell ref="B35:F35"/>
  </mergeCells>
  <pageMargins left="0.2" right="0.2" top="0.25" bottom="0.25" header="0.3" footer="0.3"/>
  <pageSetup paperSize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G7" sqref="G7"/>
    </sheetView>
  </sheetViews>
  <sheetFormatPr defaultRowHeight="14.4" x14ac:dyDescent="0.3"/>
  <cols>
    <col min="1" max="1" width="8.44140625" bestFit="1" customWidth="1"/>
    <col min="2" max="2" width="11.5546875" customWidth="1"/>
    <col min="3" max="3" width="4.6640625" customWidth="1"/>
    <col min="4" max="4" width="27.88671875" customWidth="1"/>
  </cols>
  <sheetData>
    <row r="1" spans="1:4" x14ac:dyDescent="0.3">
      <c r="A1">
        <f>ROUNDUP((Sheet1!$E$17/1000),0)</f>
        <v>0</v>
      </c>
      <c r="B1">
        <f>A1*6+10</f>
        <v>10</v>
      </c>
      <c r="C1" t="s">
        <v>39</v>
      </c>
      <c r="D1" t="s">
        <v>38</v>
      </c>
    </row>
    <row r="2" spans="1:4" x14ac:dyDescent="0.3">
      <c r="B2">
        <f>(A1-20)*6+130</f>
        <v>10</v>
      </c>
      <c r="C2" t="s">
        <v>39</v>
      </c>
      <c r="D2" t="s">
        <v>37</v>
      </c>
    </row>
    <row r="3" spans="1:4" x14ac:dyDescent="0.3">
      <c r="B3">
        <f>(A1-100)*2.5+610</f>
        <v>360</v>
      </c>
      <c r="C3" t="s">
        <v>39</v>
      </c>
      <c r="D3" t="s">
        <v>36</v>
      </c>
    </row>
    <row r="4" spans="1:4" x14ac:dyDescent="0.3">
      <c r="B4">
        <f>(A1-500)*1.5+1610</f>
        <v>860</v>
      </c>
      <c r="C4" t="s">
        <v>39</v>
      </c>
      <c r="D4" t="s">
        <v>35</v>
      </c>
    </row>
    <row r="5" spans="1:4" x14ac:dyDescent="0.3">
      <c r="B5">
        <f>(A1-1000)/2+2360</f>
        <v>1860</v>
      </c>
      <c r="C5" t="s">
        <v>39</v>
      </c>
      <c r="D5" t="s">
        <v>34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RowHeight="14.4" x14ac:dyDescent="0.3"/>
  <sheetData>
    <row r="1" spans="1:1" x14ac:dyDescent="0.3">
      <c r="A1" s="2">
        <v>112</v>
      </c>
    </row>
    <row r="2" spans="1:1" x14ac:dyDescent="0.3">
      <c r="A2" s="2">
        <v>22.4</v>
      </c>
    </row>
    <row r="3" spans="1:1" x14ac:dyDescent="0.3">
      <c r="A3" s="2">
        <v>56</v>
      </c>
    </row>
    <row r="4" spans="1:1" x14ac:dyDescent="0.3">
      <c r="A4" s="2">
        <v>33.6</v>
      </c>
    </row>
    <row r="5" spans="1:1" x14ac:dyDescent="0.3">
      <c r="A5" s="2">
        <v>16.8</v>
      </c>
    </row>
    <row r="6" spans="1:1" x14ac:dyDescent="0.3">
      <c r="A6" s="2">
        <v>16.8</v>
      </c>
    </row>
    <row r="7" spans="1:1" x14ac:dyDescent="0.3">
      <c r="A7" s="2"/>
    </row>
    <row r="8" spans="1:1" x14ac:dyDescent="0.3">
      <c r="A8" s="2"/>
    </row>
    <row r="9" spans="1:1" x14ac:dyDescent="0.3">
      <c r="A9" s="2"/>
    </row>
    <row r="10" spans="1:1" x14ac:dyDescent="0.3">
      <c r="A10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mistech</dc:creator>
  <cp:lastModifiedBy>Brenda Harris</cp:lastModifiedBy>
  <dcterms:created xsi:type="dcterms:W3CDTF">2014-11-19T15:39:04Z</dcterms:created>
  <dcterms:modified xsi:type="dcterms:W3CDTF">2024-07-22T13:03:35Z</dcterms:modified>
</cp:coreProperties>
</file>